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ilitaryhealth-my.sharepoint-mil.us/personal/kimberly_l_bonafede_civ_health_mil/Documents/Desktop/"/>
    </mc:Choice>
  </mc:AlternateContent>
  <xr:revisionPtr revIDLastSave="67" documentId="8_{4E37E8D7-72C1-4889-A8D7-232496E746D2}" xr6:coauthVersionLast="47" xr6:coauthVersionMax="47" xr10:uidLastSave="{EA7CF57B-9CC3-44BB-8242-1777AD3F17AB}"/>
  <bookViews>
    <workbookView xWindow="-120" yWindow="90" windowWidth="20730" windowHeight="10830" xr2:uid="{E614F142-232D-4AF2-B058-A5F6346667C3}"/>
  </bookViews>
  <sheets>
    <sheet name="Acquisition Forecast FY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0" i="2" l="1"/>
  <c r="A49" i="2"/>
  <c r="A69" i="2"/>
  <c r="A56" i="2"/>
  <c r="A53" i="2"/>
  <c r="A36" i="2"/>
  <c r="A30" i="2"/>
  <c r="A29" i="2"/>
  <c r="A28" i="2"/>
  <c r="A27" i="2"/>
  <c r="A22" i="2"/>
  <c r="A9" i="2"/>
  <c r="A7" i="2"/>
  <c r="A5" i="2"/>
  <c r="A4" i="2"/>
  <c r="A3" i="2"/>
</calcChain>
</file>

<file path=xl/sharedStrings.xml><?xml version="1.0" encoding="utf-8"?>
<sst xmlns="http://schemas.openxmlformats.org/spreadsheetml/2006/main" count="266" uniqueCount="109">
  <si>
    <r>
      <t xml:space="preserve">Disclaimer: The forecast listing may not be all-inclusive and is one of many tools available to small businesses. All projected procurements are subject to revision or cancellation. Final decisions on the extent of competition, small business participation, estimated value, or any aspect of the procurement action will not be made until each procurement is initiated. The forecast data is for planning purposes, does not represent a pre-solicitation synopsis, does not constitute an invitation for bid or request for proposal, and is not a commitment by the government to purchase the desired products and services.  Actual solicitation notices will be posted on https://sam.gov/ as prescribed by the Federal Acquisition Regulation (FAR). </t>
    </r>
    <r>
      <rPr>
        <b/>
        <sz val="11"/>
        <color theme="1"/>
        <rFont val="Calibri"/>
        <family val="2"/>
        <scheme val="minor"/>
      </rPr>
      <t xml:space="preserve">Requirements in bold font were briefed during the Alamo ACE conference on 20 November, 2024.  </t>
    </r>
  </si>
  <si>
    <t>Description of Requirement</t>
  </si>
  <si>
    <t>NAICS Description</t>
  </si>
  <si>
    <t>Product or Service Code</t>
  </si>
  <si>
    <t>Base and All Options Value (Total Contract Value)</t>
  </si>
  <si>
    <t>Estimated Start Date</t>
  </si>
  <si>
    <t>CUSTOM COMPUTER PROGRAMMING SERVICES</t>
  </si>
  <si>
    <t>DA01</t>
  </si>
  <si>
    <t>$10M - $30M</t>
  </si>
  <si>
    <t>OTHER COMPUTER RELATED SERVICES</t>
  </si>
  <si>
    <t>Less than $1M</t>
  </si>
  <si>
    <t>ARMED FORCES BILLING AND COLLECTIONS UTILIZATION SOLUTIONS (ABACUS) SUPPORT</t>
  </si>
  <si>
    <t>DA10</t>
  </si>
  <si>
    <t>ARMED FORCES HEALTH LONGITUDINAL TECHNOLOGY APPLICATION - COMPOSITE HEALTH CARE SYSTEM ENHANCEMENT AND SUSTAINMENT</t>
  </si>
  <si>
    <t>$50M - $100M</t>
  </si>
  <si>
    <t>RESEARCH AND DEVELOPMENT IN THE PHYSICAL, ENGINEERING, AND LIFE SCIENCES (EXCEPT NANOTECHNOLOGY AND BIOTECHNOLOGY)</t>
  </si>
  <si>
    <t>BATTLEFIELD WOUND MANAGEMENT AND INFECTION RESEARCH AWARD - FUNDING LEVEL 2. SEPSIS SENSOR PLATFORM FOR COMBAT CASUALTY MANAGEMENT.</t>
  </si>
  <si>
    <t>RESEARCH AND DEVELOPMENT IN BIOTECHNOLOGY (EXCEPT NANOBIOTECHNOLOGY)</t>
  </si>
  <si>
    <t>AN12</t>
  </si>
  <si>
    <t>$1M - $10M</t>
  </si>
  <si>
    <t>BIOEQUIPMENT MAINTENENANCE AND REPAIR</t>
  </si>
  <si>
    <t>ELECTRONIC AND PRECISION EQUIPMENT REPAIR AND MAINTENANCE</t>
  </si>
  <si>
    <t>J065</t>
  </si>
  <si>
    <t>BLAST INJURY RESEARCH COORDINATING OFFICE (BIRCO)/JOINT TRAUMA ANALYSIS AND PREVENTION OF INJURY RESEARCH COORDINATING OFFICE (JTAPIC) BLAST INJURY RESEARCH COORDINATING PROJECT</t>
  </si>
  <si>
    <t>OTHER MANAGEMENT CONSULTING SERVICES</t>
  </si>
  <si>
    <t>AJ14</t>
  </si>
  <si>
    <t>OTHER SCIENTIFIC AND TECHNICAL CONSULTING SERVICES</t>
  </si>
  <si>
    <t>R408</t>
  </si>
  <si>
    <t>ADMINISTRATIVE MANAGEMENT AND GENERAL MANAGEMENT CONSULTING SERVICES</t>
  </si>
  <si>
    <t>R499</t>
  </si>
  <si>
    <t>$100M - $250M</t>
  </si>
  <si>
    <t>CORELIGHT STANDARD LICENSE</t>
  </si>
  <si>
    <t>SOFTWARE PUBLISHERS</t>
  </si>
  <si>
    <t>7A21</t>
  </si>
  <si>
    <t>ENTERPRISE ACTIVITIES FOR MHS GENESIS-STAGE 9</t>
  </si>
  <si>
    <t>COMPUTER SYSTEMS DESIGN SERVICES</t>
  </si>
  <si>
    <t>DD01</t>
  </si>
  <si>
    <t>$250M-$750M</t>
  </si>
  <si>
    <t>EQUIPMENT MAINTENANCE</t>
  </si>
  <si>
    <t>OTHER ELECTRONIC AND PRECISION EQUIPMENT REPAIR AND MAINTENANCE</t>
  </si>
  <si>
    <t>J066</t>
  </si>
  <si>
    <t>ALL OTHER PROFESSIONAL, SCIENTIFIC, AND TECHNICAL SERVICES</t>
  </si>
  <si>
    <t>FISCAL YEAR 2024 MELANOMA RESEARCH PROGRAM PEER REVIEW SERVICES</t>
  </si>
  <si>
    <t>FISCAL YEAR 2024 MULTIPLE SCLEROSIS RESEARCH PROGRAM PEER REVIEW</t>
  </si>
  <si>
    <t>FISCAL YEAR 2024 NEUROFIBROMATOSIS RESEARCH PROGRAM VISION SETTING, PRE-APPLICATION SCREENING, PROGRAMMATIC REVIEW AND GENERAL PROGRAM SUPPORT</t>
  </si>
  <si>
    <t>FISCAL YEAR 2024 RARE CANCERS RESEARCH PROGRAM SUPPORT</t>
  </si>
  <si>
    <t>FISCAL YEAR 2024 SPINAL CORD INJURY RESEARCH PROGRAM PEER REVIEW</t>
  </si>
  <si>
    <t>FISCAL YEAR 2024 TOXIC EXPOSURES RESEARCH PROGRAM</t>
  </si>
  <si>
    <t>FISCAL YEAR 24 VISION RESEARCH PROGRAM PEER REVIEW SUPPORT</t>
  </si>
  <si>
    <t>FORT BELVIOR COMMUNITY HOSPITAL  THIRD PARTY COLLECTION SUPPORT</t>
  </si>
  <si>
    <t>OFFICES OF CERTIFIED PUBLIC ACCOUNTANTS</t>
  </si>
  <si>
    <t>R705</t>
  </si>
  <si>
    <t>FY24 ELECTRONIC BIOMEDICAL RESEARCH APPLICATION PORTAL (EBRAP)</t>
  </si>
  <si>
    <t>FY24 PEER REVIEWED PANCREATIC CANCER RESEARCH PROGRAM (PCARP)</t>
  </si>
  <si>
    <t>INTRANASAL TREATMENT FOR MILD TRAUMATIC BRAIN INJURY
(BROAD AGENCY ANNOUNCEMENT NUMBER SO190192)</t>
  </si>
  <si>
    <t>KIDNEY CANCER RESEARCH PROGRAM SUPPORT SERVICES FOR CONGRESSIONALLY DIRECTED MEDICAL RESEARCH PROGRAMS</t>
  </si>
  <si>
    <t>MANAGED CARE SUPPORT SERVICES - EAST REGION</t>
  </si>
  <si>
    <t>DIRECT HEALTH AND MEDICAL INSURANCE CARRIERS</t>
  </si>
  <si>
    <t>Q201</t>
  </si>
  <si>
    <t>MANAGED CARE SUPPORT SERVICES IN SUPPORT OF THE TRICARE PROGRAM-WEST REGION</t>
  </si>
  <si>
    <t>MEDICAL EQUIPMENT MAINTENANCE AND REPAIRS.</t>
  </si>
  <si>
    <t>MHS GENESIS - ETCC INTEROPERABILITY ARCHITECTURE SUPPORT</t>
  </si>
  <si>
    <t>MHS GENESIS DIGITAL FRONT DOOR_PRODUCT IMPROVEMENT ENGINEERING</t>
  </si>
  <si>
    <t>MHS GENESIS SUPPORT</t>
  </si>
  <si>
    <t>MHS GENESIS SUSTAINMENT SUPPORT</t>
  </si>
  <si>
    <t>WIRELESS TELECOMMUNICATIONS CARRIERS (EXCEPT SATELLITE)</t>
  </si>
  <si>
    <t>NON-PERSONAL SUPPORT SERVICES FOR ORA</t>
  </si>
  <si>
    <t>PEER REVIEWED ORTHOPAEDIC RESEARCH PROGRAM (PRORP)</t>
  </si>
  <si>
    <t>PHARMACY REFILL AND VIRTUAL APPOINTMENT ANNUAL ENTERPRISE LICENSE AND MAINTENANCE</t>
  </si>
  <si>
    <t>PREHOSPITAL AIRWAY CONTROL TRIAL</t>
  </si>
  <si>
    <t>RESEARCH AND DEVELOPMENT IN THE PHYSICAL, ENGINEERING, AND LIFE SCIENCES (EXCEPT BIOTECHNOLOGY)</t>
  </si>
  <si>
    <t>AN13</t>
  </si>
  <si>
    <t>PROPOSAL BA220127 - RESEARCH AND DEVELOPMENT CONTRACT ENTITLED CONTROLLING BONE CONDUCTED SOUND FOR IMPROVED COMMUNICATIONS AND PROTECTIVE SYSTEMS</t>
  </si>
  <si>
    <t>PYLON LICENSE AND SUPPORT</t>
  </si>
  <si>
    <t>RAW MATERIAL WASTE DISPOSAL DRUG SCREENING LAB</t>
  </si>
  <si>
    <t>HAZARDOUS WASTE TREATMENT AND DISPOSAL</t>
  </si>
  <si>
    <t>S222</t>
  </si>
  <si>
    <t>RECONSTRUCTIVE TRANSPLANT RESEARCH PROGRAM SUPPORT SERVICES, CONGRESSIONALLY DIRECTED MEDICAL RESEARCH PROGRAMS</t>
  </si>
  <si>
    <t>REMOTE EMERGING DISEASE INTELLIGENCE NETWORK RESEARCH PHASE IV</t>
  </si>
  <si>
    <t>AN43</t>
  </si>
  <si>
    <t>RESEARCH AND DEVELOPMENT SERVICES BA230121 TITLED SELF ASSEMBLING VACCINE PLATFORM</t>
  </si>
  <si>
    <t>AN11</t>
  </si>
  <si>
    <t>SDD PROGRAM ANALYSIS SUPPORT</t>
  </si>
  <si>
    <t>SITE DEPLOYMENT - TISSUE TRACKER</t>
  </si>
  <si>
    <t>THE HEALTH PLAN INNOVATIVE SUPPORT (HPIS) PROGRAM SUPPORTS THE DEVELOPMENT AND IMPLEMENTATION OF UPCOMING TRICARE MANAGED CARE SUPPORT CONTRACTS (T-5).</t>
  </si>
  <si>
    <t>R707</t>
  </si>
  <si>
    <t>THE TASK 2 VENDOR WILL SUPPORT TPHARM5 COST ESTIMATING AND PHARMACY BENEFIT OPTIMIZATION EFFORTS.</t>
  </si>
  <si>
    <t>THEATER MEDICAL INFORMATION PROGRAM - JOINT</t>
  </si>
  <si>
    <t>TRAVEL - STAGE 9 &amp; 10</t>
  </si>
  <si>
    <t>TRICARE OVERSEAS PROGRAM PROVIDES COMPREHENSIVE HEALTH CARE SUPPORT SERVICES TO ACTIVE DUTY SERVICE MEMBERS AND CERTAIN ACTIVE DUTY FAMILY MEMBERS IN DESIGNATED OVERSEAS LOCATIONS</t>
  </si>
  <si>
    <t>TRICARE OVERSEAS PROGRAM PROVIDES COMPREHENSIVE HEALTH CARE SUPPORT SERVICES TO ACTIVE DUTY SERVICE MEMBERS AND CERTAIN ACTIVE DUTY FAMILY MEMBERS IN DESIGNATED OVERSEAS LOCATIONS.</t>
  </si>
  <si>
    <t>UNITED STATES COAST GUARD SERVICE EXPANSION, HEALTHEINTENT, PREMIER PASS, POWER CHART TOUCH, AND TRAINING.</t>
  </si>
  <si>
    <t>WIRELESS SERVICES</t>
  </si>
  <si>
    <t>DG11</t>
  </si>
  <si>
    <t>REMOTE HEALTH READINESS PROGRAM – 4th GENERATION</t>
  </si>
  <si>
    <t>OFFICE OF PHYSICIANS, MENTAL HEALTH SPECIALISTS</t>
  </si>
  <si>
    <t>Q999</t>
  </si>
  <si>
    <t>$1B -$5B</t>
  </si>
  <si>
    <t>TELERADIOLOGY</t>
  </si>
  <si>
    <t>DIAGNOSTIC IMAGING CENTERS</t>
  </si>
  <si>
    <t>TBD</t>
  </si>
  <si>
    <t>$75M - $100M</t>
  </si>
  <si>
    <t xml:space="preserve">DOMAIN AND DIRECTORY SERVICES BRANCH (DDSB) SUSTAINMENT &amp; OPERATIONS CONTRACT </t>
  </si>
  <si>
    <t>DHA NETWORK ENGINEERS &amp; SPECIALISTS</t>
  </si>
  <si>
    <t>COMPUTER FACILITIES MANAGEMENT SERVICES</t>
  </si>
  <si>
    <t>COMPETITIVE PLANS DEMONSTRATION (CPD) EXPANDED</t>
  </si>
  <si>
    <t xml:space="preserve">HEALTH CARE DELIVERY IT SOLUTIONS END USER ENGAGEMENT </t>
  </si>
  <si>
    <t>$150M-$200M</t>
  </si>
  <si>
    <t>$10M - $30MM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</si>
</sst>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mm/dd/yy;@"/>
  </numFmts>
  <fonts count="8" x14ac:knownFonts="1">
    <font>
      <sz val="11"/>
      <color theme="1"/>
      <name val="Calibri"/>
      <family val="2"/>
      <scheme val="minor"/>
    </font>
    <font>
      <sz val="8"/>
      <color rgb="FF000000"/>
      <name val="Arial"/>
      <family val="2"/>
    </font>
    <font>
      <b/>
      <sz val="11"/>
      <color theme="1"/>
      <name val="Calibri"/>
      <family val="2"/>
      <scheme val="minor"/>
    </font>
    <font>
      <b/>
      <sz val="8"/>
      <color rgb="FF000000"/>
      <name val="Arial"/>
      <family val="2"/>
    </font>
    <font>
      <b/>
      <sz val="8"/>
      <color theme="1"/>
      <name val="Arial"/>
      <family val="2"/>
    </font>
    <font>
      <b/>
      <sz val="8"/>
      <name val="Arial"/>
      <family val="2"/>
    </font>
    <font>
      <b/>
      <sz val="11"/>
      <name val="Calibri"/>
      <family val="2"/>
      <scheme val="minor"/>
    </font>
    <font>
      <sz val="8"/>
      <color theme="1"/>
      <name val="Arial"/>
      <family val="2"/>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3">
    <xf numFmtId="0" fontId="0" fillId="0" borderId="0" xfId="0"/>
    <xf numFmtId="0" fontId="0" fillId="0" borderId="0" xfId="0" applyAlignment="1"/>
    <xf numFmtId="0" fontId="0" fillId="0" borderId="0" xfId="0" applyFill="1"/>
    <xf numFmtId="0" fontId="0" fillId="0" borderId="0" xfId="0" applyFill="1" applyBorder="1"/>
    <xf numFmtId="0" fontId="0" fillId="0" borderId="0" xfId="0" applyBorder="1"/>
    <xf numFmtId="0" fontId="3" fillId="2" borderId="1" xfId="0" applyFont="1" applyFill="1" applyBorder="1" applyAlignment="1">
      <alignment horizontal="center" vertical="center" wrapText="1"/>
    </xf>
    <xf numFmtId="0" fontId="2" fillId="3" borderId="0" xfId="0" applyFont="1" applyFill="1" applyBorder="1" applyAlignment="1"/>
    <xf numFmtId="0" fontId="2" fillId="3" borderId="1" xfId="0" applyFont="1" applyFill="1" applyBorder="1" applyAlignment="1"/>
    <xf numFmtId="0" fontId="6" fillId="3" borderId="0" xfId="0" applyFont="1" applyFill="1" applyBorder="1" applyAlignment="1"/>
    <xf numFmtId="0" fontId="6" fillId="3" borderId="1" xfId="0" applyFont="1" applyFill="1" applyBorder="1" applyAlignment="1"/>
    <xf numFmtId="0" fontId="2" fillId="0" borderId="0" xfId="0" applyFont="1" applyFill="1" applyBorder="1" applyAlignment="1"/>
    <xf numFmtId="0" fontId="6" fillId="0" borderId="0" xfId="0" applyFont="1" applyFill="1" applyBorder="1" applyAlignment="1"/>
    <xf numFmtId="0" fontId="2" fillId="0" borderId="1" xfId="0" applyFont="1" applyFill="1" applyBorder="1" applyAlignment="1"/>
    <xf numFmtId="0" fontId="0" fillId="0" borderId="0" xfId="0"/>
    <xf numFmtId="0" fontId="0" fillId="0" borderId="0" xfId="0" applyFill="1"/>
    <xf numFmtId="0" fontId="0" fillId="0" borderId="0" xfId="0" applyFill="1" applyBorder="1"/>
    <xf numFmtId="0" fontId="1" fillId="0" borderId="1" xfId="0" applyFont="1" applyFill="1" applyBorder="1" applyAlignment="1">
      <alignment horizontal="left" vertical="center" wrapText="1"/>
    </xf>
    <xf numFmtId="0" fontId="2" fillId="0" borderId="0" xfId="0" applyFont="1" applyFill="1" applyBorder="1" applyAlignment="1"/>
    <xf numFmtId="0" fontId="6" fillId="0" borderId="0" xfId="0" applyFont="1" applyFill="1" applyBorder="1" applyAlignment="1"/>
    <xf numFmtId="0" fontId="1" fillId="0" borderId="1" xfId="0" applyFont="1" applyFill="1" applyBorder="1" applyAlignment="1">
      <alignment horizontal="center" vertical="center" wrapText="1"/>
    </xf>
    <xf numFmtId="7"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7" fontId="5" fillId="0" borderId="1" xfId="0" applyNumberFormat="1" applyFont="1" applyFill="1" applyBorder="1" applyAlignment="1">
      <alignment horizontal="center" vertical="center"/>
    </xf>
    <xf numFmtId="7" fontId="3"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7" fontId="3" fillId="0" borderId="1" xfId="0" applyNumberFormat="1" applyFont="1" applyFill="1" applyBorder="1" applyAlignment="1">
      <alignment horizontal="center" vertical="center" wrapText="1"/>
    </xf>
    <xf numFmtId="7" fontId="1" fillId="0" borderId="0" xfId="0" applyNumberFormat="1" applyFont="1" applyFill="1" applyBorder="1" applyAlignment="1">
      <alignment horizontal="center" vertical="center"/>
    </xf>
    <xf numFmtId="0" fontId="7" fillId="0" borderId="0" xfId="0" applyFont="1" applyFill="1"/>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0" fillId="0" borderId="0" xfId="0" applyAlignment="1">
      <alignment vertical="top" wrapText="1"/>
    </xf>
    <xf numFmtId="0" fontId="0" fillId="0" borderId="2" xfId="0" applyBorder="1" applyAlignment="1">
      <alignment vertical="top"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F04-53C4-4955-84E9-3B48B22A7D38}">
  <sheetPr>
    <pageSetUpPr fitToPage="1"/>
  </sheetPr>
  <dimension ref="A1:CW71"/>
  <sheetViews>
    <sheetView showGridLines="0" tabSelected="1" zoomScaleNormal="100" workbookViewId="0">
      <selection sqref="A1:E1"/>
    </sheetView>
  </sheetViews>
  <sheetFormatPr defaultRowHeight="15" x14ac:dyDescent="0.25"/>
  <cols>
    <col min="1" max="2" width="27.140625" style="1" customWidth="1"/>
    <col min="3" max="3" width="22.140625" customWidth="1"/>
    <col min="4" max="4" width="25.7109375" customWidth="1"/>
    <col min="5" max="5" width="10.42578125" customWidth="1"/>
  </cols>
  <sheetData>
    <row r="1" spans="1:22" ht="113.25" customHeight="1" x14ac:dyDescent="0.25">
      <c r="A1" s="33" t="s">
        <v>0</v>
      </c>
      <c r="B1" s="33"/>
      <c r="C1" s="33"/>
      <c r="D1" s="33"/>
      <c r="E1" s="34"/>
    </row>
    <row r="2" spans="1:22" ht="55.9" customHeight="1" x14ac:dyDescent="0.25">
      <c r="A2" s="5" t="s">
        <v>1</v>
      </c>
      <c r="B2" s="5" t="s">
        <v>2</v>
      </c>
      <c r="C2" s="5" t="s">
        <v>3</v>
      </c>
      <c r="D2" s="5" t="s">
        <v>4</v>
      </c>
      <c r="E2" s="5" t="s">
        <v>5</v>
      </c>
      <c r="F2" s="2"/>
      <c r="G2" s="2"/>
      <c r="H2" s="2"/>
      <c r="I2" s="2"/>
      <c r="J2" s="2"/>
      <c r="K2" s="2"/>
      <c r="L2" s="2"/>
      <c r="M2" s="2"/>
      <c r="N2" s="2"/>
      <c r="O2" s="2"/>
      <c r="P2" s="2"/>
      <c r="Q2" s="2"/>
      <c r="R2" s="2"/>
      <c r="S2" s="2"/>
      <c r="T2" s="2"/>
      <c r="U2" s="2"/>
      <c r="V2" s="2"/>
    </row>
    <row r="3" spans="1:22" x14ac:dyDescent="0.25">
      <c r="A3" s="32" t="str">
        <f>UPPER("Medical Coding NMCP")</f>
        <v>MEDICAL CODING NMCP</v>
      </c>
      <c r="B3" s="30" t="s">
        <v>100</v>
      </c>
      <c r="C3" s="30" t="s">
        <v>100</v>
      </c>
      <c r="D3" s="30" t="s">
        <v>19</v>
      </c>
      <c r="E3" s="31">
        <v>45839</v>
      </c>
      <c r="F3" s="14"/>
      <c r="G3" s="2"/>
      <c r="H3" s="2"/>
      <c r="I3" s="2"/>
      <c r="J3" s="2"/>
      <c r="K3" s="2"/>
      <c r="L3" s="2"/>
      <c r="M3" s="2"/>
      <c r="N3" s="2"/>
      <c r="O3" s="2"/>
      <c r="P3" s="2"/>
      <c r="Q3" s="2"/>
      <c r="R3" s="2"/>
      <c r="S3" s="2"/>
      <c r="T3" s="2"/>
      <c r="U3" s="2"/>
      <c r="V3" s="2"/>
    </row>
    <row r="4" spans="1:22" ht="22.5" x14ac:dyDescent="0.25">
      <c r="A4" s="32" t="str">
        <f>UPPER("Infant security system for NH JAX")</f>
        <v>INFANT SECURITY SYSTEM FOR NH JAX</v>
      </c>
      <c r="B4" s="30" t="s">
        <v>100</v>
      </c>
      <c r="C4" s="30" t="s">
        <v>100</v>
      </c>
      <c r="D4" s="30" t="s">
        <v>10</v>
      </c>
      <c r="E4" s="31">
        <v>45839</v>
      </c>
      <c r="F4" s="14"/>
      <c r="G4" s="2"/>
      <c r="H4" s="2"/>
      <c r="I4" s="2"/>
      <c r="J4" s="2"/>
      <c r="K4" s="2"/>
      <c r="L4" s="2"/>
      <c r="M4" s="2"/>
      <c r="N4" s="2"/>
      <c r="O4" s="2"/>
      <c r="P4" s="2"/>
      <c r="Q4" s="2"/>
      <c r="R4" s="2"/>
      <c r="S4" s="2"/>
      <c r="T4" s="2"/>
      <c r="U4" s="2"/>
      <c r="V4" s="2"/>
    </row>
    <row r="5" spans="1:22" ht="22.5" x14ac:dyDescent="0.25">
      <c r="A5" s="32" t="str">
        <f>UPPER("Medical Administrative Services NMCP")</f>
        <v>MEDICAL ADMINISTRATIVE SERVICES NMCP</v>
      </c>
      <c r="B5" s="30" t="s">
        <v>100</v>
      </c>
      <c r="C5" s="30" t="s">
        <v>100</v>
      </c>
      <c r="D5" s="30" t="s">
        <v>19</v>
      </c>
      <c r="E5" s="31">
        <v>45839</v>
      </c>
      <c r="F5" s="14"/>
      <c r="G5" s="2"/>
      <c r="H5" s="2"/>
      <c r="I5" s="2"/>
      <c r="J5" s="2"/>
      <c r="K5" s="2"/>
      <c r="L5" s="2"/>
      <c r="M5" s="2"/>
      <c r="N5" s="2"/>
      <c r="O5" s="2"/>
      <c r="P5" s="2"/>
      <c r="Q5" s="2"/>
      <c r="R5" s="2"/>
      <c r="S5" s="2"/>
      <c r="T5" s="2"/>
      <c r="U5" s="2"/>
      <c r="V5" s="2"/>
    </row>
    <row r="6" spans="1:22" ht="22.5" x14ac:dyDescent="0.25">
      <c r="A6" s="16" t="s">
        <v>45</v>
      </c>
      <c r="B6" s="19" t="s">
        <v>26</v>
      </c>
      <c r="C6" s="19" t="s">
        <v>27</v>
      </c>
      <c r="D6" s="20" t="s">
        <v>10</v>
      </c>
      <c r="E6" s="24">
        <v>45842</v>
      </c>
      <c r="F6" s="14"/>
      <c r="G6" s="2"/>
      <c r="H6" s="2"/>
      <c r="I6" s="2"/>
      <c r="J6" s="2"/>
      <c r="K6" s="2"/>
      <c r="L6" s="2"/>
      <c r="M6" s="2"/>
      <c r="N6" s="2"/>
      <c r="O6" s="2"/>
      <c r="P6" s="2"/>
      <c r="Q6" s="2"/>
      <c r="R6" s="2"/>
      <c r="S6" s="2"/>
      <c r="T6" s="2"/>
      <c r="U6" s="2"/>
      <c r="V6" s="2"/>
    </row>
    <row r="7" spans="1:22" ht="22.5" x14ac:dyDescent="0.25">
      <c r="A7" s="32" t="str">
        <f>UPPER("NMCSD-Recompete Daytime Pastoral Care Services")</f>
        <v>NMCSD-RECOMPETE DAYTIME PASTORAL CARE SERVICES</v>
      </c>
      <c r="B7" s="30" t="s">
        <v>100</v>
      </c>
      <c r="C7" s="30" t="s">
        <v>100</v>
      </c>
      <c r="D7" s="30" t="s">
        <v>100</v>
      </c>
      <c r="E7" s="31">
        <v>45842</v>
      </c>
      <c r="F7" s="2"/>
      <c r="G7" s="2"/>
      <c r="H7" s="2"/>
      <c r="I7" s="2"/>
      <c r="J7" s="2"/>
      <c r="K7" s="2"/>
      <c r="L7" s="2"/>
      <c r="M7" s="2"/>
      <c r="N7" s="2"/>
      <c r="O7" s="2"/>
      <c r="P7" s="2"/>
      <c r="Q7" s="2"/>
      <c r="R7" s="2"/>
      <c r="S7" s="2"/>
      <c r="T7" s="2"/>
      <c r="U7" s="2"/>
      <c r="V7" s="2"/>
    </row>
    <row r="8" spans="1:22" ht="45" x14ac:dyDescent="0.25">
      <c r="A8" s="39" t="s">
        <v>102</v>
      </c>
      <c r="B8" s="35" t="s">
        <v>6</v>
      </c>
      <c r="C8" s="37" t="s">
        <v>7</v>
      </c>
      <c r="D8" s="23" t="s">
        <v>30</v>
      </c>
      <c r="E8" s="26">
        <v>45853</v>
      </c>
      <c r="F8" s="14"/>
      <c r="G8" s="2"/>
      <c r="H8" s="2"/>
      <c r="I8" s="2"/>
      <c r="J8" s="2"/>
      <c r="K8" s="2"/>
      <c r="L8" s="2"/>
      <c r="M8" s="2"/>
      <c r="N8" s="2"/>
      <c r="O8" s="2"/>
      <c r="P8" s="2"/>
      <c r="Q8" s="2"/>
      <c r="R8" s="2"/>
      <c r="S8" s="2"/>
      <c r="T8" s="2"/>
      <c r="U8" s="2"/>
      <c r="V8" s="2"/>
    </row>
    <row r="9" spans="1:22" ht="33.75" x14ac:dyDescent="0.25">
      <c r="A9" s="32" t="str">
        <f>UPPER("Domain and Directory Services Branch (DDSB) Operations and Sustainment Info Tech(IT) Serv.")</f>
        <v>DOMAIN AND DIRECTORY SERVICES BRANCH (DDSB) OPERATIONS AND SUSTAINMENT INFO TECH(IT) SERV.</v>
      </c>
      <c r="B9" s="30" t="s">
        <v>100</v>
      </c>
      <c r="C9" s="30" t="s">
        <v>100</v>
      </c>
      <c r="D9" s="30" t="s">
        <v>107</v>
      </c>
      <c r="E9" s="31">
        <v>45853</v>
      </c>
      <c r="F9" s="14"/>
      <c r="G9" s="2"/>
      <c r="H9" s="2"/>
      <c r="I9" s="2"/>
      <c r="J9" s="2"/>
      <c r="K9" s="2"/>
      <c r="L9" s="2"/>
      <c r="M9" s="2"/>
      <c r="N9" s="2"/>
      <c r="O9" s="2"/>
      <c r="P9" s="2"/>
      <c r="Q9" s="2"/>
      <c r="R9" s="2"/>
      <c r="S9" s="2"/>
      <c r="T9" s="2"/>
      <c r="U9" s="2"/>
      <c r="V9" s="2"/>
    </row>
    <row r="10" spans="1:22" ht="33.75" x14ac:dyDescent="0.25">
      <c r="A10" s="16" t="s">
        <v>42</v>
      </c>
      <c r="B10" s="19" t="s">
        <v>26</v>
      </c>
      <c r="C10" s="19" t="s">
        <v>27</v>
      </c>
      <c r="D10" s="20" t="s">
        <v>10</v>
      </c>
      <c r="E10" s="24">
        <v>45858</v>
      </c>
      <c r="F10" s="2"/>
      <c r="G10" s="2"/>
      <c r="H10" s="2"/>
      <c r="I10" s="2"/>
      <c r="J10" s="2"/>
      <c r="K10" s="2"/>
      <c r="L10" s="2"/>
      <c r="M10" s="2"/>
      <c r="N10" s="2"/>
      <c r="O10" s="2"/>
      <c r="P10" s="2"/>
      <c r="Q10" s="2"/>
      <c r="R10" s="2"/>
      <c r="S10" s="2"/>
      <c r="T10" s="2"/>
      <c r="U10" s="2"/>
      <c r="V10" s="2"/>
    </row>
    <row r="11" spans="1:22" ht="33.75" x14ac:dyDescent="0.25">
      <c r="A11" s="16" t="s">
        <v>46</v>
      </c>
      <c r="B11" s="19" t="s">
        <v>26</v>
      </c>
      <c r="C11" s="19" t="s">
        <v>27</v>
      </c>
      <c r="D11" s="20" t="s">
        <v>10</v>
      </c>
      <c r="E11" s="24">
        <v>45860</v>
      </c>
      <c r="F11" s="14"/>
      <c r="G11" s="2"/>
      <c r="H11" s="2"/>
      <c r="I11" s="2"/>
      <c r="J11" s="2"/>
      <c r="K11" s="2"/>
      <c r="L11" s="2"/>
      <c r="M11" s="2"/>
      <c r="N11" s="2"/>
      <c r="O11" s="2"/>
      <c r="P11" s="2"/>
      <c r="Q11" s="2"/>
      <c r="R11" s="2"/>
      <c r="S11" s="2"/>
      <c r="T11" s="2"/>
      <c r="U11" s="2"/>
      <c r="V11" s="2"/>
    </row>
    <row r="12" spans="1:22" ht="56.25" x14ac:dyDescent="0.25">
      <c r="A12" s="16" t="s">
        <v>54</v>
      </c>
      <c r="B12" s="19" t="s">
        <v>15</v>
      </c>
      <c r="C12" s="19" t="s">
        <v>18</v>
      </c>
      <c r="D12" s="20" t="s">
        <v>19</v>
      </c>
      <c r="E12" s="24">
        <v>45862</v>
      </c>
      <c r="F12" s="2"/>
      <c r="G12" s="2"/>
      <c r="H12" s="2"/>
      <c r="I12" s="2"/>
      <c r="J12" s="2"/>
      <c r="K12" s="2"/>
      <c r="L12" s="2"/>
      <c r="M12" s="2"/>
      <c r="N12" s="2"/>
      <c r="O12" s="2"/>
      <c r="P12" s="2"/>
      <c r="Q12" s="2"/>
      <c r="R12" s="2"/>
      <c r="S12" s="2"/>
      <c r="T12" s="2"/>
      <c r="U12" s="2"/>
      <c r="V12" s="2"/>
    </row>
    <row r="13" spans="1:22" s="2" customFormat="1" ht="22.5" x14ac:dyDescent="0.25">
      <c r="A13" s="16" t="s">
        <v>34</v>
      </c>
      <c r="B13" s="19" t="s">
        <v>35</v>
      </c>
      <c r="C13" s="19" t="s">
        <v>36</v>
      </c>
      <c r="D13" s="20" t="s">
        <v>37</v>
      </c>
      <c r="E13" s="24">
        <v>45866</v>
      </c>
    </row>
    <row r="14" spans="1:22" ht="33.75" x14ac:dyDescent="0.25">
      <c r="A14" s="16" t="s">
        <v>61</v>
      </c>
      <c r="B14" s="19" t="s">
        <v>35</v>
      </c>
      <c r="C14" s="19" t="s">
        <v>36</v>
      </c>
      <c r="D14" s="20" t="s">
        <v>10</v>
      </c>
      <c r="E14" s="24">
        <v>45866</v>
      </c>
      <c r="F14" s="2"/>
      <c r="G14" s="2"/>
      <c r="H14" s="2"/>
      <c r="I14" s="2"/>
      <c r="J14" s="2"/>
      <c r="K14" s="2"/>
      <c r="L14" s="2"/>
      <c r="M14" s="2"/>
      <c r="N14" s="2"/>
      <c r="O14" s="2"/>
      <c r="P14" s="2"/>
      <c r="Q14" s="2"/>
      <c r="R14" s="2"/>
      <c r="S14" s="2"/>
      <c r="T14" s="2"/>
      <c r="U14" s="2"/>
      <c r="V14" s="2"/>
    </row>
    <row r="15" spans="1:22" ht="33.75" x14ac:dyDescent="0.25">
      <c r="A15" s="16" t="s">
        <v>62</v>
      </c>
      <c r="B15" s="19" t="s">
        <v>35</v>
      </c>
      <c r="C15" s="19" t="s">
        <v>36</v>
      </c>
      <c r="D15" s="20" t="s">
        <v>8</v>
      </c>
      <c r="E15" s="24">
        <v>45866</v>
      </c>
      <c r="F15" s="2"/>
      <c r="G15" s="2"/>
      <c r="H15" s="2"/>
      <c r="I15" s="2"/>
      <c r="J15" s="2"/>
      <c r="K15" s="2"/>
      <c r="L15" s="2"/>
      <c r="M15" s="2"/>
      <c r="N15" s="2"/>
      <c r="O15" s="2"/>
      <c r="P15" s="2"/>
      <c r="Q15" s="2"/>
      <c r="R15" s="2"/>
      <c r="S15" s="2"/>
      <c r="T15" s="2"/>
      <c r="U15" s="2"/>
      <c r="V15" s="2"/>
    </row>
    <row r="16" spans="1:22" ht="22.5" x14ac:dyDescent="0.25">
      <c r="A16" s="16" t="s">
        <v>63</v>
      </c>
      <c r="B16" s="19" t="s">
        <v>35</v>
      </c>
      <c r="C16" s="19" t="s">
        <v>36</v>
      </c>
      <c r="D16" s="20" t="s">
        <v>19</v>
      </c>
      <c r="E16" s="24">
        <v>45866</v>
      </c>
      <c r="F16" s="2"/>
      <c r="G16" s="2"/>
      <c r="H16" s="2"/>
      <c r="I16" s="2"/>
      <c r="J16" s="2"/>
      <c r="K16" s="2"/>
      <c r="L16" s="2"/>
      <c r="M16" s="2"/>
      <c r="N16" s="2"/>
      <c r="O16" s="2"/>
      <c r="P16" s="2"/>
      <c r="Q16" s="2"/>
      <c r="R16" s="2"/>
      <c r="S16" s="2"/>
      <c r="T16" s="2"/>
      <c r="U16" s="2"/>
      <c r="V16" s="2"/>
    </row>
    <row r="17" spans="1:22" ht="22.5" x14ac:dyDescent="0.25">
      <c r="A17" s="16" t="s">
        <v>64</v>
      </c>
      <c r="B17" s="19" t="s">
        <v>35</v>
      </c>
      <c r="C17" s="19" t="s">
        <v>36</v>
      </c>
      <c r="D17" s="20" t="s">
        <v>19</v>
      </c>
      <c r="E17" s="24">
        <v>45866</v>
      </c>
      <c r="F17" s="2"/>
      <c r="G17" s="2"/>
      <c r="H17" s="2"/>
      <c r="I17" s="2"/>
      <c r="J17" s="2"/>
      <c r="K17" s="2"/>
      <c r="L17" s="2"/>
      <c r="M17" s="2"/>
      <c r="N17" s="2"/>
      <c r="O17" s="2"/>
      <c r="P17" s="2"/>
      <c r="Q17" s="2"/>
      <c r="R17" s="2"/>
      <c r="S17" s="2"/>
      <c r="T17" s="2"/>
      <c r="U17" s="2"/>
      <c r="V17" s="2"/>
    </row>
    <row r="18" spans="1:22" ht="22.5" x14ac:dyDescent="0.25">
      <c r="A18" s="16" t="s">
        <v>83</v>
      </c>
      <c r="B18" s="19" t="s">
        <v>35</v>
      </c>
      <c r="C18" s="19" t="s">
        <v>36</v>
      </c>
      <c r="D18" s="20" t="s">
        <v>10</v>
      </c>
      <c r="E18" s="24">
        <v>45866</v>
      </c>
      <c r="F18" s="2"/>
      <c r="G18" s="2"/>
      <c r="H18" s="2"/>
      <c r="I18" s="2"/>
      <c r="J18" s="2"/>
      <c r="K18" s="2"/>
      <c r="L18" s="2"/>
      <c r="M18" s="2"/>
      <c r="N18" s="2"/>
      <c r="O18" s="2"/>
      <c r="P18" s="2"/>
      <c r="Q18" s="2"/>
      <c r="R18" s="2"/>
      <c r="S18" s="2"/>
      <c r="T18" s="2"/>
      <c r="U18" s="2"/>
      <c r="V18" s="2"/>
    </row>
    <row r="19" spans="1:22" ht="22.5" x14ac:dyDescent="0.25">
      <c r="A19" s="16" t="s">
        <v>88</v>
      </c>
      <c r="B19" s="19" t="s">
        <v>35</v>
      </c>
      <c r="C19" s="19" t="s">
        <v>36</v>
      </c>
      <c r="D19" s="20" t="s">
        <v>10</v>
      </c>
      <c r="E19" s="24">
        <v>45866</v>
      </c>
      <c r="F19" s="2"/>
      <c r="G19" s="2"/>
      <c r="H19" s="2"/>
      <c r="I19" s="2"/>
      <c r="J19" s="2"/>
      <c r="K19" s="2"/>
      <c r="L19" s="2"/>
      <c r="M19" s="2"/>
      <c r="N19" s="2"/>
      <c r="O19" s="2"/>
      <c r="P19" s="2"/>
      <c r="Q19" s="2"/>
      <c r="R19" s="2"/>
      <c r="S19" s="2"/>
      <c r="T19" s="2"/>
      <c r="U19" s="2"/>
      <c r="V19" s="2"/>
    </row>
    <row r="20" spans="1:22" ht="56.25" x14ac:dyDescent="0.25">
      <c r="A20" s="16" t="s">
        <v>91</v>
      </c>
      <c r="B20" s="19" t="s">
        <v>35</v>
      </c>
      <c r="C20" s="19" t="s">
        <v>36</v>
      </c>
      <c r="D20" s="20" t="s">
        <v>19</v>
      </c>
      <c r="E20" s="24">
        <v>45866</v>
      </c>
      <c r="F20" s="2"/>
      <c r="G20" s="2"/>
      <c r="H20" s="2"/>
      <c r="I20" s="2"/>
      <c r="J20" s="2"/>
      <c r="K20" s="2"/>
      <c r="L20" s="2"/>
      <c r="M20" s="2"/>
      <c r="N20" s="2"/>
      <c r="O20" s="2"/>
      <c r="P20" s="2"/>
      <c r="Q20" s="2"/>
      <c r="R20" s="2"/>
      <c r="S20" s="2"/>
      <c r="T20" s="2"/>
      <c r="U20" s="2"/>
      <c r="V20" s="2"/>
    </row>
    <row r="21" spans="1:22" s="2" customFormat="1" ht="45" x14ac:dyDescent="0.25">
      <c r="A21" s="16" t="s">
        <v>55</v>
      </c>
      <c r="B21" s="19" t="s">
        <v>26</v>
      </c>
      <c r="C21" s="19" t="s">
        <v>27</v>
      </c>
      <c r="D21" s="20" t="s">
        <v>10</v>
      </c>
      <c r="E21" s="24">
        <v>45867</v>
      </c>
    </row>
    <row r="22" spans="1:22" ht="33.75" x14ac:dyDescent="0.25">
      <c r="A22" s="32" t="str">
        <f>UPPER("Wireless Access Control System Purchase/Install-LA 61st AFB")</f>
        <v>WIRELESS ACCESS CONTROL SYSTEM PURCHASE/INSTALL-LA 61ST AFB</v>
      </c>
      <c r="B22" s="30" t="s">
        <v>100</v>
      </c>
      <c r="C22" s="30" t="s">
        <v>100</v>
      </c>
      <c r="D22" s="30" t="s">
        <v>100</v>
      </c>
      <c r="E22" s="31">
        <v>45868</v>
      </c>
      <c r="F22" s="2"/>
      <c r="G22" s="2"/>
      <c r="H22" s="2"/>
      <c r="I22" s="2"/>
      <c r="J22" s="2"/>
      <c r="K22" s="2"/>
      <c r="L22" s="2"/>
      <c r="M22" s="2"/>
      <c r="N22" s="2"/>
      <c r="O22" s="2"/>
      <c r="P22" s="2"/>
      <c r="Q22" s="2"/>
      <c r="R22" s="2"/>
      <c r="S22" s="2"/>
      <c r="T22" s="2"/>
      <c r="U22" s="2"/>
      <c r="V22" s="2"/>
    </row>
    <row r="23" spans="1:22" ht="33.75" x14ac:dyDescent="0.25">
      <c r="A23" s="16" t="s">
        <v>11</v>
      </c>
      <c r="B23" s="19" t="s">
        <v>6</v>
      </c>
      <c r="C23" s="19" t="s">
        <v>12</v>
      </c>
      <c r="D23" s="20" t="s">
        <v>8</v>
      </c>
      <c r="E23" s="24">
        <v>45869</v>
      </c>
      <c r="F23" s="2"/>
      <c r="G23" s="2"/>
      <c r="H23" s="2"/>
      <c r="I23" s="2"/>
      <c r="J23" s="2"/>
      <c r="K23" s="2"/>
      <c r="L23" s="2"/>
      <c r="M23" s="2"/>
      <c r="N23" s="2"/>
      <c r="O23" s="2"/>
      <c r="P23" s="2"/>
      <c r="Q23" s="2"/>
      <c r="R23" s="2"/>
      <c r="S23" s="2"/>
      <c r="T23" s="2"/>
      <c r="U23" s="2"/>
      <c r="V23" s="2"/>
    </row>
    <row r="24" spans="1:22" ht="33.75" x14ac:dyDescent="0.25">
      <c r="A24" s="16" t="s">
        <v>66</v>
      </c>
      <c r="B24" s="19" t="s">
        <v>41</v>
      </c>
      <c r="C24" s="19" t="s">
        <v>29</v>
      </c>
      <c r="D24" s="20" t="s">
        <v>19</v>
      </c>
      <c r="E24" s="24">
        <v>45869</v>
      </c>
      <c r="F24" s="14"/>
      <c r="G24" s="2"/>
      <c r="H24" s="2"/>
      <c r="I24" s="2"/>
      <c r="J24" s="2"/>
      <c r="K24" s="2"/>
      <c r="L24" s="2"/>
      <c r="M24" s="2"/>
      <c r="N24" s="2"/>
      <c r="O24" s="2"/>
      <c r="P24" s="2"/>
      <c r="Q24" s="2"/>
      <c r="R24" s="2"/>
      <c r="S24" s="2"/>
      <c r="T24" s="2"/>
      <c r="U24" s="2"/>
      <c r="V24" s="2"/>
    </row>
    <row r="25" spans="1:22" ht="22.5" x14ac:dyDescent="0.25">
      <c r="A25" s="16" t="s">
        <v>74</v>
      </c>
      <c r="B25" s="19" t="s">
        <v>75</v>
      </c>
      <c r="C25" s="19" t="s">
        <v>76</v>
      </c>
      <c r="D25" s="20" t="s">
        <v>10</v>
      </c>
      <c r="E25" s="24">
        <v>45869</v>
      </c>
      <c r="F25" s="2"/>
      <c r="G25" s="2"/>
      <c r="H25" s="2"/>
      <c r="I25" s="2"/>
      <c r="J25" s="2"/>
      <c r="K25" s="2"/>
      <c r="L25" s="2"/>
      <c r="M25" s="2"/>
      <c r="N25" s="2"/>
      <c r="O25" s="2"/>
      <c r="P25" s="2"/>
      <c r="Q25" s="2"/>
      <c r="R25" s="2"/>
      <c r="S25" s="2"/>
      <c r="T25" s="2"/>
      <c r="U25" s="2"/>
      <c r="V25" s="2"/>
    </row>
    <row r="26" spans="1:22" ht="22.5" x14ac:dyDescent="0.25">
      <c r="A26" s="16" t="s">
        <v>67</v>
      </c>
      <c r="B26" s="19" t="s">
        <v>26</v>
      </c>
      <c r="C26" s="19" t="s">
        <v>27</v>
      </c>
      <c r="D26" s="20" t="s">
        <v>10</v>
      </c>
      <c r="E26" s="24">
        <v>45870</v>
      </c>
      <c r="F26" s="2"/>
      <c r="G26" s="2"/>
      <c r="H26" s="2"/>
      <c r="I26" s="2"/>
      <c r="J26" s="2"/>
      <c r="K26" s="2"/>
      <c r="L26" s="2"/>
      <c r="M26" s="2"/>
      <c r="N26" s="2"/>
      <c r="O26" s="2"/>
      <c r="P26" s="2"/>
      <c r="Q26" s="2"/>
      <c r="R26" s="2"/>
      <c r="S26" s="2"/>
      <c r="T26" s="2"/>
      <c r="U26" s="2"/>
      <c r="V26" s="2"/>
    </row>
    <row r="27" spans="1:22" x14ac:dyDescent="0.25">
      <c r="A27" s="32" t="str">
        <f>UPPER("Eglin Analyzer Consolidation")</f>
        <v>EGLIN ANALYZER CONSOLIDATION</v>
      </c>
      <c r="B27" s="30" t="s">
        <v>100</v>
      </c>
      <c r="C27" s="30" t="s">
        <v>100</v>
      </c>
      <c r="D27" s="30" t="s">
        <v>19</v>
      </c>
      <c r="E27" s="31">
        <v>45870</v>
      </c>
      <c r="F27" s="2"/>
      <c r="G27" s="2"/>
      <c r="H27" s="2"/>
      <c r="I27" s="2"/>
      <c r="J27" s="2"/>
      <c r="K27" s="2"/>
      <c r="L27" s="2"/>
      <c r="M27" s="2"/>
      <c r="N27" s="2"/>
      <c r="O27" s="2"/>
      <c r="P27" s="2"/>
      <c r="Q27" s="2"/>
      <c r="R27" s="2"/>
      <c r="S27" s="2"/>
      <c r="T27" s="2"/>
      <c r="U27" s="2"/>
      <c r="V27" s="2"/>
    </row>
    <row r="28" spans="1:22" ht="22.5" x14ac:dyDescent="0.25">
      <c r="A28" s="32" t="str">
        <f>UPPER("Supply Requirements for NH Guam 3")</f>
        <v>SUPPLY REQUIREMENTS FOR NH GUAM 3</v>
      </c>
      <c r="B28" s="30" t="s">
        <v>100</v>
      </c>
      <c r="C28" s="30" t="s">
        <v>100</v>
      </c>
      <c r="D28" s="30" t="s">
        <v>19</v>
      </c>
      <c r="E28" s="31">
        <v>45870</v>
      </c>
      <c r="F28" s="14"/>
      <c r="G28" s="2"/>
      <c r="H28" s="2"/>
      <c r="I28" s="2"/>
      <c r="J28" s="2"/>
      <c r="K28" s="2"/>
      <c r="L28" s="2"/>
      <c r="M28" s="2"/>
      <c r="N28" s="2"/>
      <c r="O28" s="2"/>
      <c r="P28" s="2"/>
      <c r="Q28" s="2"/>
      <c r="R28" s="2"/>
      <c r="S28" s="2"/>
      <c r="T28" s="2"/>
      <c r="U28" s="2"/>
      <c r="V28" s="2"/>
    </row>
    <row r="29" spans="1:22" x14ac:dyDescent="0.25">
      <c r="A29" s="32" t="str">
        <f>UPPER("Supply Requirements NMCSD (7)")</f>
        <v>SUPPLY REQUIREMENTS NMCSD (7)</v>
      </c>
      <c r="B29" s="30" t="s">
        <v>100</v>
      </c>
      <c r="C29" s="30" t="s">
        <v>100</v>
      </c>
      <c r="D29" s="30" t="s">
        <v>8</v>
      </c>
      <c r="E29" s="31">
        <v>45870</v>
      </c>
      <c r="F29" s="14"/>
      <c r="G29" s="2"/>
      <c r="H29" s="2"/>
      <c r="I29" s="2"/>
      <c r="J29" s="2"/>
      <c r="K29" s="2"/>
      <c r="L29" s="2"/>
      <c r="M29" s="2"/>
      <c r="N29" s="2"/>
      <c r="O29" s="2"/>
      <c r="P29" s="2"/>
      <c r="Q29" s="2"/>
      <c r="R29" s="2"/>
      <c r="S29" s="2"/>
      <c r="T29" s="2"/>
      <c r="U29" s="2"/>
      <c r="V29" s="2"/>
    </row>
    <row r="30" spans="1:22" ht="22.5" x14ac:dyDescent="0.25">
      <c r="A30" s="32" t="str">
        <f>UPPER("DHA Lab Hood BPA-Japan Navy+AF")</f>
        <v>DHA LAB HOOD BPA-JAPAN NAVY+AF</v>
      </c>
      <c r="B30" s="30" t="s">
        <v>100</v>
      </c>
      <c r="C30" s="30" t="s">
        <v>100</v>
      </c>
      <c r="D30" s="30" t="s">
        <v>19</v>
      </c>
      <c r="E30" s="31">
        <v>45870</v>
      </c>
      <c r="F30" s="2"/>
      <c r="G30" s="2"/>
      <c r="H30" s="2"/>
      <c r="I30" s="2"/>
      <c r="J30" s="2"/>
      <c r="K30" s="2"/>
      <c r="L30" s="2"/>
      <c r="M30" s="2"/>
      <c r="N30" s="2"/>
      <c r="O30" s="2"/>
      <c r="P30" s="2"/>
      <c r="Q30" s="2"/>
      <c r="R30" s="2"/>
      <c r="S30" s="2"/>
      <c r="T30" s="2"/>
      <c r="U30" s="2"/>
      <c r="V30" s="2"/>
    </row>
    <row r="31" spans="1:22" ht="22.5" x14ac:dyDescent="0.25">
      <c r="A31" s="16" t="s">
        <v>48</v>
      </c>
      <c r="B31" s="19" t="s">
        <v>26</v>
      </c>
      <c r="C31" s="19" t="s">
        <v>27</v>
      </c>
      <c r="D31" s="20" t="s">
        <v>10</v>
      </c>
      <c r="E31" s="24">
        <v>45872</v>
      </c>
      <c r="F31" s="14"/>
      <c r="G31" s="2"/>
      <c r="H31" s="2"/>
      <c r="I31" s="2"/>
      <c r="J31" s="2"/>
      <c r="K31" s="2"/>
      <c r="L31" s="2"/>
      <c r="M31" s="2"/>
      <c r="N31" s="2"/>
      <c r="O31" s="2"/>
      <c r="P31" s="2"/>
      <c r="Q31" s="2"/>
      <c r="R31" s="2"/>
      <c r="S31" s="2"/>
      <c r="T31" s="2"/>
      <c r="U31" s="2"/>
      <c r="V31" s="2"/>
    </row>
    <row r="32" spans="1:22" s="2" customFormat="1" ht="22.5" x14ac:dyDescent="0.25">
      <c r="A32" s="16" t="s">
        <v>73</v>
      </c>
      <c r="B32" s="19" t="s">
        <v>6</v>
      </c>
      <c r="C32" s="19" t="s">
        <v>33</v>
      </c>
      <c r="D32" s="20" t="s">
        <v>19</v>
      </c>
      <c r="E32" s="24">
        <v>45873</v>
      </c>
      <c r="F32" s="14"/>
    </row>
    <row r="33" spans="1:22" ht="33.75" x14ac:dyDescent="0.25">
      <c r="A33" s="16" t="s">
        <v>43</v>
      </c>
      <c r="B33" s="19" t="s">
        <v>26</v>
      </c>
      <c r="C33" s="19" t="s">
        <v>27</v>
      </c>
      <c r="D33" s="20" t="s">
        <v>10</v>
      </c>
      <c r="E33" s="24">
        <v>45885</v>
      </c>
      <c r="F33" s="14"/>
      <c r="G33" s="2"/>
      <c r="H33" s="2"/>
      <c r="I33" s="2"/>
      <c r="J33" s="2"/>
      <c r="K33" s="2"/>
      <c r="L33" s="2"/>
      <c r="M33" s="2"/>
      <c r="N33" s="2"/>
      <c r="O33" s="2"/>
      <c r="P33" s="2"/>
      <c r="Q33" s="2"/>
      <c r="R33" s="2"/>
      <c r="S33" s="2"/>
      <c r="T33" s="2"/>
      <c r="U33" s="2"/>
      <c r="V33" s="2"/>
    </row>
    <row r="34" spans="1:22" ht="22.5" x14ac:dyDescent="0.25">
      <c r="A34" s="16" t="s">
        <v>47</v>
      </c>
      <c r="B34" s="19" t="s">
        <v>26</v>
      </c>
      <c r="C34" s="19" t="s">
        <v>27</v>
      </c>
      <c r="D34" s="20" t="s">
        <v>10</v>
      </c>
      <c r="E34" s="24">
        <v>45886</v>
      </c>
      <c r="F34" s="14"/>
      <c r="G34" s="2"/>
      <c r="H34" s="2"/>
      <c r="I34" s="2"/>
      <c r="J34" s="2"/>
      <c r="K34" s="2"/>
      <c r="L34" s="2"/>
      <c r="M34" s="2"/>
      <c r="N34" s="2"/>
      <c r="O34" s="2"/>
      <c r="P34" s="2"/>
      <c r="Q34" s="2"/>
      <c r="R34" s="2"/>
      <c r="S34" s="2"/>
      <c r="T34" s="2"/>
      <c r="U34" s="2"/>
      <c r="V34" s="2"/>
    </row>
    <row r="35" spans="1:22" ht="33.75" x14ac:dyDescent="0.25">
      <c r="A35" s="16" t="s">
        <v>53</v>
      </c>
      <c r="B35" s="19" t="s">
        <v>26</v>
      </c>
      <c r="C35" s="19" t="s">
        <v>27</v>
      </c>
      <c r="D35" s="20" t="s">
        <v>10</v>
      </c>
      <c r="E35" s="24">
        <v>45889</v>
      </c>
      <c r="F35" s="2"/>
      <c r="G35" s="2"/>
      <c r="H35" s="2"/>
      <c r="I35" s="2"/>
      <c r="J35" s="2"/>
      <c r="K35" s="2"/>
      <c r="L35" s="2"/>
      <c r="M35" s="2"/>
      <c r="N35" s="2"/>
      <c r="O35" s="2"/>
      <c r="P35" s="2"/>
      <c r="Q35" s="2"/>
      <c r="R35" s="2"/>
      <c r="S35" s="2"/>
      <c r="T35" s="2"/>
      <c r="U35" s="2"/>
      <c r="V35" s="2"/>
    </row>
    <row r="36" spans="1:22" s="2" customFormat="1" ht="22.5" x14ac:dyDescent="0.25">
      <c r="A36" s="32" t="str">
        <f>UPPER("JAPAN Multiple Award BPA for Medical Gases")</f>
        <v>JAPAN MULTIPLE AWARD BPA FOR MEDICAL GASES</v>
      </c>
      <c r="B36" s="30" t="s">
        <v>100</v>
      </c>
      <c r="C36" s="30" t="s">
        <v>100</v>
      </c>
      <c r="D36" s="30" t="s">
        <v>100</v>
      </c>
      <c r="E36" s="31">
        <v>45889</v>
      </c>
    </row>
    <row r="37" spans="1:22" ht="22.5" x14ac:dyDescent="0.25">
      <c r="A37" s="16" t="s">
        <v>92</v>
      </c>
      <c r="B37" s="19" t="s">
        <v>65</v>
      </c>
      <c r="C37" s="19" t="s">
        <v>93</v>
      </c>
      <c r="D37" s="20" t="s">
        <v>10</v>
      </c>
      <c r="E37" s="24">
        <v>45892</v>
      </c>
      <c r="F37" s="2"/>
      <c r="G37" s="2"/>
      <c r="H37" s="2"/>
      <c r="I37" s="2"/>
      <c r="J37" s="2"/>
      <c r="K37" s="2"/>
      <c r="L37" s="2"/>
      <c r="M37" s="2"/>
      <c r="N37" s="2"/>
      <c r="O37" s="2"/>
      <c r="P37" s="2"/>
      <c r="Q37" s="2"/>
      <c r="R37" s="2"/>
      <c r="S37" s="2"/>
      <c r="T37" s="2"/>
      <c r="U37" s="2"/>
      <c r="V37" s="2"/>
    </row>
    <row r="38" spans="1:22" ht="22.5" x14ac:dyDescent="0.25">
      <c r="A38" s="16" t="s">
        <v>87</v>
      </c>
      <c r="B38" s="19" t="s">
        <v>35</v>
      </c>
      <c r="C38" s="19" t="s">
        <v>7</v>
      </c>
      <c r="D38" s="20" t="s">
        <v>19</v>
      </c>
      <c r="E38" s="24">
        <v>45893</v>
      </c>
      <c r="F38" s="2"/>
      <c r="G38" s="2"/>
      <c r="H38" s="2"/>
      <c r="I38" s="2"/>
      <c r="J38" s="2"/>
      <c r="K38" s="2"/>
      <c r="L38" s="2"/>
      <c r="M38" s="2"/>
      <c r="N38" s="2"/>
      <c r="O38" s="2"/>
      <c r="P38" s="2"/>
      <c r="Q38" s="2"/>
      <c r="R38" s="2"/>
      <c r="S38" s="2"/>
      <c r="T38" s="2"/>
      <c r="U38" s="2"/>
      <c r="V38" s="2"/>
    </row>
    <row r="39" spans="1:22" ht="78.75" x14ac:dyDescent="0.25">
      <c r="A39" s="16" t="s">
        <v>23</v>
      </c>
      <c r="B39" s="19" t="s">
        <v>24</v>
      </c>
      <c r="C39" s="19" t="s">
        <v>25</v>
      </c>
      <c r="D39" s="20" t="s">
        <v>19</v>
      </c>
      <c r="E39" s="24">
        <v>45894</v>
      </c>
      <c r="F39" s="2"/>
      <c r="G39" s="2"/>
      <c r="H39" s="2"/>
      <c r="I39" s="2"/>
      <c r="J39" s="2"/>
      <c r="K39" s="2"/>
      <c r="L39" s="2"/>
      <c r="M39" s="2"/>
      <c r="N39" s="2"/>
      <c r="O39" s="2"/>
      <c r="P39" s="2"/>
      <c r="Q39" s="2"/>
      <c r="R39" s="2"/>
      <c r="S39" s="2"/>
      <c r="T39" s="2"/>
      <c r="U39" s="2"/>
      <c r="V39" s="2"/>
    </row>
    <row r="40" spans="1:22" ht="67.150000000000006" customHeight="1" x14ac:dyDescent="0.25">
      <c r="A40" s="16" t="s">
        <v>44</v>
      </c>
      <c r="B40" s="19" t="s">
        <v>26</v>
      </c>
      <c r="C40" s="19" t="s">
        <v>27</v>
      </c>
      <c r="D40" s="20" t="s">
        <v>10</v>
      </c>
      <c r="E40" s="24">
        <v>45897</v>
      </c>
      <c r="F40" s="14"/>
      <c r="G40" s="2"/>
      <c r="H40" s="2"/>
      <c r="I40" s="2"/>
      <c r="J40" s="2"/>
      <c r="K40" s="2"/>
      <c r="L40" s="2"/>
      <c r="M40" s="2"/>
      <c r="N40" s="2"/>
      <c r="O40" s="2"/>
      <c r="P40" s="2"/>
      <c r="Q40" s="2"/>
      <c r="R40" s="2"/>
      <c r="S40" s="2"/>
      <c r="T40" s="2"/>
      <c r="U40" s="2"/>
      <c r="V40" s="2"/>
    </row>
    <row r="41" spans="1:22" ht="56.25" x14ac:dyDescent="0.25">
      <c r="A41" s="16" t="s">
        <v>77</v>
      </c>
      <c r="B41" s="19" t="s">
        <v>26</v>
      </c>
      <c r="C41" s="19" t="s">
        <v>27</v>
      </c>
      <c r="D41" s="20" t="s">
        <v>10</v>
      </c>
      <c r="E41" s="24">
        <v>45897</v>
      </c>
      <c r="F41" s="2"/>
      <c r="G41" s="2"/>
      <c r="H41" s="2"/>
      <c r="I41" s="2"/>
      <c r="J41" s="2"/>
      <c r="K41" s="2"/>
      <c r="L41" s="2"/>
      <c r="M41" s="2"/>
      <c r="N41" s="2"/>
      <c r="O41" s="2"/>
      <c r="P41" s="2"/>
      <c r="Q41" s="2"/>
      <c r="R41" s="2"/>
      <c r="S41" s="2"/>
      <c r="T41" s="2"/>
      <c r="U41" s="2"/>
      <c r="V41" s="2"/>
    </row>
    <row r="42" spans="1:22" ht="33.75" x14ac:dyDescent="0.25">
      <c r="A42" s="16" t="s">
        <v>68</v>
      </c>
      <c r="B42" s="19" t="s">
        <v>35</v>
      </c>
      <c r="C42" s="19" t="s">
        <v>29</v>
      </c>
      <c r="D42" s="20" t="s">
        <v>8</v>
      </c>
      <c r="E42" s="24">
        <v>45900</v>
      </c>
      <c r="F42" s="2"/>
      <c r="G42" s="2"/>
      <c r="H42" s="2"/>
      <c r="I42" s="2"/>
      <c r="J42" s="2"/>
      <c r="K42" s="2"/>
      <c r="L42" s="2"/>
      <c r="M42" s="2"/>
      <c r="N42" s="2"/>
      <c r="O42" s="2"/>
      <c r="P42" s="2"/>
      <c r="Q42" s="2"/>
      <c r="R42" s="2"/>
      <c r="S42" s="2"/>
      <c r="T42" s="2"/>
      <c r="U42" s="2"/>
      <c r="V42" s="2"/>
    </row>
    <row r="43" spans="1:22" ht="66.599999999999994" customHeight="1" x14ac:dyDescent="0.25">
      <c r="A43" s="16" t="s">
        <v>89</v>
      </c>
      <c r="B43" s="19" t="s">
        <v>57</v>
      </c>
      <c r="C43" s="19" t="s">
        <v>58</v>
      </c>
      <c r="D43" s="20" t="s">
        <v>19</v>
      </c>
      <c r="E43" s="24">
        <v>45900</v>
      </c>
      <c r="F43" s="2"/>
      <c r="G43" s="2"/>
      <c r="H43" s="2"/>
      <c r="I43" s="2"/>
      <c r="J43" s="2"/>
      <c r="K43" s="2"/>
      <c r="L43" s="2"/>
      <c r="M43" s="2"/>
      <c r="N43" s="2"/>
      <c r="O43" s="2"/>
      <c r="P43" s="2"/>
      <c r="Q43" s="2"/>
      <c r="R43" s="2"/>
      <c r="S43" s="2"/>
      <c r="T43" s="2"/>
      <c r="U43" s="2"/>
      <c r="V43" s="2"/>
    </row>
    <row r="44" spans="1:22" ht="67.150000000000006" customHeight="1" x14ac:dyDescent="0.25">
      <c r="A44" s="16" t="s">
        <v>52</v>
      </c>
      <c r="B44" s="19" t="s">
        <v>26</v>
      </c>
      <c r="C44" s="19" t="s">
        <v>27</v>
      </c>
      <c r="D44" s="20" t="s">
        <v>19</v>
      </c>
      <c r="E44" s="24">
        <v>45901</v>
      </c>
      <c r="F44" s="2"/>
      <c r="G44" s="2"/>
      <c r="H44" s="2"/>
      <c r="I44" s="2"/>
      <c r="J44" s="2"/>
      <c r="K44" s="2"/>
      <c r="L44" s="2"/>
      <c r="M44" s="2"/>
      <c r="N44" s="2"/>
      <c r="O44" s="2"/>
      <c r="P44" s="2"/>
      <c r="Q44" s="2"/>
      <c r="R44" s="2"/>
      <c r="S44" s="2"/>
      <c r="T44" s="2"/>
      <c r="U44" s="2"/>
      <c r="V44" s="2"/>
    </row>
    <row r="45" spans="1:22" ht="33.75" x14ac:dyDescent="0.25">
      <c r="A45" s="40" t="s">
        <v>106</v>
      </c>
      <c r="B45" s="35" t="s">
        <v>100</v>
      </c>
      <c r="C45" s="35" t="s">
        <v>100</v>
      </c>
      <c r="D45" s="27" t="s">
        <v>100</v>
      </c>
      <c r="E45" s="38">
        <v>45901</v>
      </c>
      <c r="F45" s="2"/>
      <c r="G45" s="2"/>
      <c r="H45" s="2"/>
      <c r="I45" s="2"/>
      <c r="J45" s="2"/>
      <c r="K45" s="2"/>
      <c r="L45" s="2"/>
      <c r="M45" s="2"/>
      <c r="N45" s="2"/>
      <c r="O45" s="2"/>
      <c r="P45" s="2"/>
      <c r="Q45" s="2"/>
      <c r="R45" s="2"/>
      <c r="S45" s="2"/>
      <c r="T45" s="2"/>
      <c r="U45" s="2"/>
      <c r="V45" s="2"/>
    </row>
    <row r="46" spans="1:22" ht="33.75" x14ac:dyDescent="0.25">
      <c r="A46" s="16" t="s">
        <v>60</v>
      </c>
      <c r="B46" s="19" t="s">
        <v>39</v>
      </c>
      <c r="C46" s="19" t="s">
        <v>40</v>
      </c>
      <c r="D46" s="20" t="s">
        <v>10</v>
      </c>
      <c r="E46" s="24">
        <v>45904</v>
      </c>
      <c r="F46" s="2"/>
      <c r="G46" s="2"/>
      <c r="H46" s="2"/>
      <c r="I46" s="2"/>
      <c r="J46" s="2"/>
      <c r="K46" s="2"/>
      <c r="L46" s="2"/>
      <c r="M46" s="2"/>
      <c r="N46" s="2"/>
      <c r="O46" s="2"/>
      <c r="P46" s="2"/>
      <c r="Q46" s="2"/>
      <c r="R46" s="2"/>
      <c r="S46" s="2"/>
      <c r="T46" s="2"/>
      <c r="U46" s="2"/>
      <c r="V46" s="2"/>
    </row>
    <row r="47" spans="1:22" ht="33.75" x14ac:dyDescent="0.25">
      <c r="A47" s="16" t="s">
        <v>38</v>
      </c>
      <c r="B47" s="19" t="s">
        <v>39</v>
      </c>
      <c r="C47" s="19" t="s">
        <v>40</v>
      </c>
      <c r="D47" s="20" t="s">
        <v>19</v>
      </c>
      <c r="E47" s="24">
        <v>45916</v>
      </c>
      <c r="F47" s="2"/>
      <c r="G47" s="2"/>
      <c r="H47" s="2"/>
      <c r="I47" s="2"/>
      <c r="J47" s="2"/>
      <c r="K47" s="2"/>
      <c r="L47" s="2"/>
      <c r="M47" s="2"/>
      <c r="N47" s="2"/>
      <c r="O47" s="2"/>
      <c r="P47" s="2"/>
      <c r="Q47" s="2"/>
      <c r="R47" s="2"/>
      <c r="S47" s="2"/>
      <c r="T47" s="2"/>
      <c r="U47" s="2"/>
      <c r="V47" s="2"/>
    </row>
    <row r="48" spans="1:22" x14ac:dyDescent="0.25">
      <c r="A48" s="16" t="s">
        <v>31</v>
      </c>
      <c r="B48" s="19" t="s">
        <v>32</v>
      </c>
      <c r="C48" s="19" t="s">
        <v>33</v>
      </c>
      <c r="D48" s="20" t="s">
        <v>10</v>
      </c>
      <c r="E48" s="24">
        <v>45923</v>
      </c>
      <c r="F48" s="2"/>
      <c r="G48" s="2"/>
      <c r="H48" s="2"/>
      <c r="I48" s="2"/>
      <c r="J48" s="2"/>
      <c r="K48" s="2"/>
      <c r="L48" s="2"/>
      <c r="M48" s="2"/>
      <c r="N48" s="2"/>
      <c r="O48" s="2"/>
      <c r="P48" s="2"/>
      <c r="Q48" s="2"/>
      <c r="R48" s="2"/>
      <c r="S48" s="2"/>
      <c r="T48" s="2"/>
      <c r="U48" s="2"/>
      <c r="V48" s="2"/>
    </row>
    <row r="49" spans="1:101" ht="33.75" x14ac:dyDescent="0.25">
      <c r="A49" s="32" t="str">
        <f>UPPER("Andersen Airforce BASE Consolidated MQS for  Registered Nurses")</f>
        <v>ANDERSEN AIRFORCE BASE CONSOLIDATED MQS FOR  REGISTERED NURSES</v>
      </c>
      <c r="B49" s="30" t="s">
        <v>100</v>
      </c>
      <c r="C49" s="30" t="s">
        <v>100</v>
      </c>
      <c r="D49" s="30" t="s">
        <v>19</v>
      </c>
      <c r="E49" s="31">
        <v>45925</v>
      </c>
      <c r="F49" s="15"/>
      <c r="G49" s="3"/>
      <c r="H49" s="3"/>
      <c r="I49" s="3"/>
      <c r="J49" s="3"/>
      <c r="K49" s="3"/>
      <c r="L49" s="3"/>
      <c r="M49" s="3"/>
      <c r="N49" s="3"/>
      <c r="O49" s="3"/>
      <c r="P49" s="3"/>
      <c r="Q49" s="3"/>
      <c r="R49" s="3"/>
      <c r="S49" s="3"/>
      <c r="T49" s="3"/>
      <c r="U49" s="3"/>
      <c r="V49" s="3"/>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row>
    <row r="50" spans="1:101" s="7" customFormat="1" ht="33.75" x14ac:dyDescent="0.25">
      <c r="A50" s="16" t="s">
        <v>20</v>
      </c>
      <c r="B50" s="19" t="s">
        <v>21</v>
      </c>
      <c r="C50" s="19" t="s">
        <v>22</v>
      </c>
      <c r="D50" s="20" t="s">
        <v>19</v>
      </c>
      <c r="E50" s="24">
        <v>45926</v>
      </c>
      <c r="F50" s="17"/>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row>
    <row r="51" spans="1:101" s="12" customFormat="1" ht="45" x14ac:dyDescent="0.25">
      <c r="A51" s="16" t="s">
        <v>69</v>
      </c>
      <c r="B51" s="19" t="s">
        <v>70</v>
      </c>
      <c r="C51" s="19" t="s">
        <v>71</v>
      </c>
      <c r="D51" s="28" t="s">
        <v>19</v>
      </c>
      <c r="E51" s="24">
        <v>45930</v>
      </c>
      <c r="F51" s="17"/>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row>
    <row r="52" spans="1:101" s="9" customFormat="1" ht="90" x14ac:dyDescent="0.25">
      <c r="A52" s="16" t="s">
        <v>90</v>
      </c>
      <c r="B52" s="19" t="s">
        <v>57</v>
      </c>
      <c r="C52" s="19" t="s">
        <v>58</v>
      </c>
      <c r="D52" s="20" t="s">
        <v>8</v>
      </c>
      <c r="E52" s="24">
        <v>45930</v>
      </c>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row>
    <row r="53" spans="1:101" s="9" customFormat="1" ht="22.5" x14ac:dyDescent="0.25">
      <c r="A53" s="32" t="str">
        <f>UPPER("Holmium Laser Services NH Jacksonville")</f>
        <v>HOLMIUM LASER SERVICES NH JACKSONVILLE</v>
      </c>
      <c r="B53" s="30" t="s">
        <v>100</v>
      </c>
      <c r="C53" s="30" t="s">
        <v>100</v>
      </c>
      <c r="D53" s="30" t="s">
        <v>10</v>
      </c>
      <c r="E53" s="31">
        <v>45931</v>
      </c>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row>
    <row r="54" spans="1:101" s="7" customFormat="1" ht="43.9" customHeight="1" x14ac:dyDescent="0.25">
      <c r="A54" s="16" t="s">
        <v>84</v>
      </c>
      <c r="B54" s="19" t="s">
        <v>28</v>
      </c>
      <c r="C54" s="19" t="s">
        <v>85</v>
      </c>
      <c r="D54" s="20" t="s">
        <v>19</v>
      </c>
      <c r="E54" s="24">
        <v>45932</v>
      </c>
      <c r="F54" s="17"/>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row>
    <row r="55" spans="1:101" ht="45" x14ac:dyDescent="0.25">
      <c r="A55" s="16" t="s">
        <v>86</v>
      </c>
      <c r="B55" s="19" t="s">
        <v>28</v>
      </c>
      <c r="C55" s="19" t="s">
        <v>85</v>
      </c>
      <c r="D55" s="20" t="s">
        <v>19</v>
      </c>
      <c r="E55" s="24">
        <v>45932</v>
      </c>
      <c r="F55" s="13"/>
    </row>
    <row r="56" spans="1:101" ht="22.5" x14ac:dyDescent="0.25">
      <c r="A56" s="32" t="str">
        <f>UPPER("NH Guam- MQS Audiology Tech &amp; Phlebotomy Tech")</f>
        <v>NH GUAM- MQS AUDIOLOGY TECH &amp; PHLEBOTOMY TECH</v>
      </c>
      <c r="B56" s="30" t="s">
        <v>100</v>
      </c>
      <c r="C56" s="30" t="s">
        <v>100</v>
      </c>
      <c r="D56" s="30" t="s">
        <v>19</v>
      </c>
      <c r="E56" s="31">
        <v>45932</v>
      </c>
      <c r="F56" s="29"/>
    </row>
    <row r="57" spans="1:101" ht="56.25" x14ac:dyDescent="0.25">
      <c r="A57" s="16" t="s">
        <v>13</v>
      </c>
      <c r="B57" s="19" t="s">
        <v>9</v>
      </c>
      <c r="C57" s="19" t="s">
        <v>7</v>
      </c>
      <c r="D57" s="20" t="s">
        <v>14</v>
      </c>
      <c r="E57" s="24">
        <v>45961</v>
      </c>
      <c r="F57" s="29"/>
    </row>
    <row r="58" spans="1:101" ht="33.75" x14ac:dyDescent="0.25">
      <c r="A58" s="16" t="s">
        <v>49</v>
      </c>
      <c r="B58" s="19" t="s">
        <v>50</v>
      </c>
      <c r="C58" s="19" t="s">
        <v>51</v>
      </c>
      <c r="D58" s="20" t="s">
        <v>10</v>
      </c>
      <c r="E58" s="24">
        <v>45961</v>
      </c>
      <c r="F58" s="29"/>
    </row>
    <row r="59" spans="1:101" ht="34.5" customHeight="1" x14ac:dyDescent="0.25">
      <c r="A59" s="16" t="s">
        <v>82</v>
      </c>
      <c r="B59" s="19" t="s">
        <v>35</v>
      </c>
      <c r="C59" s="19" t="s">
        <v>27</v>
      </c>
      <c r="D59" s="20" t="s">
        <v>10</v>
      </c>
      <c r="E59" s="24">
        <v>45976</v>
      </c>
      <c r="F59" s="29"/>
    </row>
    <row r="60" spans="1:101" ht="22.5" x14ac:dyDescent="0.25">
      <c r="A60" s="41" t="s">
        <v>94</v>
      </c>
      <c r="B60" s="36" t="s">
        <v>95</v>
      </c>
      <c r="C60" s="21" t="s">
        <v>96</v>
      </c>
      <c r="D60" s="21" t="s">
        <v>97</v>
      </c>
      <c r="E60" s="25">
        <v>45985</v>
      </c>
      <c r="F60" s="29"/>
    </row>
    <row r="61" spans="1:101" ht="33.75" x14ac:dyDescent="0.25">
      <c r="A61" s="16" t="s">
        <v>80</v>
      </c>
      <c r="B61" s="19" t="s">
        <v>17</v>
      </c>
      <c r="C61" s="19" t="s">
        <v>81</v>
      </c>
      <c r="D61" s="20" t="s">
        <v>19</v>
      </c>
      <c r="E61" s="24">
        <v>45989</v>
      </c>
      <c r="F61" s="29"/>
    </row>
    <row r="62" spans="1:101" ht="56.25" x14ac:dyDescent="0.25">
      <c r="A62" s="16" t="s">
        <v>78</v>
      </c>
      <c r="B62" s="19" t="s">
        <v>15</v>
      </c>
      <c r="C62" s="19" t="s">
        <v>79</v>
      </c>
      <c r="D62" s="20" t="s">
        <v>19</v>
      </c>
      <c r="E62" s="24">
        <v>45992</v>
      </c>
      <c r="F62" s="29"/>
    </row>
    <row r="63" spans="1:101" ht="67.5" x14ac:dyDescent="0.25">
      <c r="A63" s="16" t="s">
        <v>72</v>
      </c>
      <c r="B63" s="19" t="s">
        <v>15</v>
      </c>
      <c r="C63" s="19" t="s">
        <v>18</v>
      </c>
      <c r="D63" s="20" t="s">
        <v>19</v>
      </c>
      <c r="E63" s="24">
        <v>45995</v>
      </c>
      <c r="F63" s="29"/>
    </row>
    <row r="64" spans="1:101" ht="67.5" x14ac:dyDescent="0.25">
      <c r="A64" s="16" t="s">
        <v>16</v>
      </c>
      <c r="B64" s="19" t="s">
        <v>17</v>
      </c>
      <c r="C64" s="19" t="s">
        <v>18</v>
      </c>
      <c r="D64" s="20" t="s">
        <v>19</v>
      </c>
      <c r="E64" s="24">
        <v>46005</v>
      </c>
      <c r="F64" s="29"/>
    </row>
    <row r="65" spans="1:6" ht="22.5" x14ac:dyDescent="0.25">
      <c r="A65" s="16" t="s">
        <v>56</v>
      </c>
      <c r="B65" s="19" t="s">
        <v>57</v>
      </c>
      <c r="C65" s="19" t="s">
        <v>58</v>
      </c>
      <c r="D65" s="20" t="s">
        <v>19</v>
      </c>
      <c r="E65" s="24">
        <v>46022</v>
      </c>
      <c r="F65" s="29"/>
    </row>
    <row r="66" spans="1:6" ht="33.75" x14ac:dyDescent="0.25">
      <c r="A66" s="16" t="s">
        <v>59</v>
      </c>
      <c r="B66" s="19" t="s">
        <v>57</v>
      </c>
      <c r="C66" s="19" t="s">
        <v>58</v>
      </c>
      <c r="D66" s="20" t="s">
        <v>19</v>
      </c>
      <c r="E66" s="24">
        <v>46022</v>
      </c>
      <c r="F66" s="29"/>
    </row>
    <row r="67" spans="1:6" ht="22.5" x14ac:dyDescent="0.25">
      <c r="A67" s="39" t="s">
        <v>103</v>
      </c>
      <c r="B67" s="35" t="s">
        <v>104</v>
      </c>
      <c r="C67" s="37" t="s">
        <v>7</v>
      </c>
      <c r="D67" s="23" t="s">
        <v>8</v>
      </c>
      <c r="E67" s="26">
        <v>46174</v>
      </c>
      <c r="F67" s="29"/>
    </row>
    <row r="68" spans="1:6" x14ac:dyDescent="0.25">
      <c r="A68" s="42" t="s">
        <v>98</v>
      </c>
      <c r="B68" s="35" t="s">
        <v>99</v>
      </c>
      <c r="C68" s="37" t="s">
        <v>100</v>
      </c>
      <c r="D68" s="22" t="s">
        <v>101</v>
      </c>
      <c r="E68" s="26">
        <v>46418</v>
      </c>
      <c r="F68" s="29"/>
    </row>
    <row r="69" spans="1:6" ht="33.75" x14ac:dyDescent="0.25">
      <c r="A69" s="32" t="str">
        <f>UPPER("NELLIS airforce base 30 fte nurse support requirement- MQS")</f>
        <v>NELLIS AIRFORCE BASE 30 FTE NURSE SUPPORT REQUIREMENT- MQS</v>
      </c>
      <c r="B69" s="30" t="s">
        <v>100</v>
      </c>
      <c r="C69" s="30" t="s">
        <v>100</v>
      </c>
      <c r="D69" s="30" t="s">
        <v>8</v>
      </c>
      <c r="E69" s="31">
        <v>46721</v>
      </c>
      <c r="F69" s="29"/>
    </row>
    <row r="70" spans="1:6" ht="33.75" x14ac:dyDescent="0.25">
      <c r="A70" s="32" t="str">
        <f>UPPER("NELLIS air force base support requirement for 33 fts ancillary - MQS")</f>
        <v>NELLIS AIR FORCE BASE SUPPORT REQUIREMENT FOR 33 FTS ANCILLARY - MQS</v>
      </c>
      <c r="B70" s="30" t="s">
        <v>100</v>
      </c>
      <c r="C70" s="30" t="s">
        <v>100</v>
      </c>
      <c r="D70" s="30" t="s">
        <v>108</v>
      </c>
      <c r="E70" s="31">
        <v>46721</v>
      </c>
      <c r="F70" s="29"/>
    </row>
    <row r="71" spans="1:6" ht="33.75" x14ac:dyDescent="0.25">
      <c r="A71" s="41" t="s">
        <v>105</v>
      </c>
      <c r="B71" s="36" t="s">
        <v>57</v>
      </c>
      <c r="C71" s="21" t="s">
        <v>58</v>
      </c>
      <c r="D71" s="23" t="s">
        <v>30</v>
      </c>
      <c r="E71" s="25">
        <v>46752</v>
      </c>
      <c r="F71" s="29"/>
    </row>
  </sheetData>
  <sortState xmlns:xlrd2="http://schemas.microsoft.com/office/spreadsheetml/2017/richdata2" ref="A3:E71">
    <sortCondition ref="E3:E71"/>
  </sortState>
  <mergeCells count="1">
    <mergeCell ref="A1:E1"/>
  </mergeCells>
  <pageMargins left="0.25" right="0.25" top="0.75" bottom="0.75" header="0.3" footer="0.3"/>
  <pageSetup paperSize="17" scale="1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CA0F9-70F8-4D7E-B29E-08883CDA1631}">
  <ds:schemaRefs>
    <ds:schemaRef ds:uri="http://schemas.microsoft.com/sharepoint/v3/contenttype/forms"/>
  </ds:schemaRefs>
</ds:datastoreItem>
</file>

<file path=customXml/itemProps2.xml><?xml version="1.0" encoding="utf-8"?>
<ds:datastoreItem xmlns:ds="http://schemas.openxmlformats.org/officeDocument/2006/customXml" ds:itemID="{A08CBBE5-26AD-4384-A02E-50271024E96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A04C3B8-38DB-4B64-B846-A469DBA5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8903a443-af33-4ed4-acf5-ee613bcb2f59}" enabled="0" method="" siteId="{8903a443-af33-4ed4-acf5-ee613bcb2f5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Acquisition Forecast FY25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Mcreal, Marianna CIV DHA (USA)</dc:creator>
  <cp:keywords/>
  <dc:description/>
  <cp:lastModifiedBy>Bonafede, Kimberly L CIV DHA DHA CONTRACTING ACT (USA)</cp:lastModifiedBy>
  <cp:revision/>
  <dcterms:created xsi:type="dcterms:W3CDTF">2024-10-10T13:40:49Z</dcterms:created>
  <dcterms:modified xsi:type="dcterms:W3CDTF">2025-05-22T14:20:24Z</dcterms:modified>
  <cp:category/>
  <cp:contentStatus/>
</cp:coreProperties>
</file>